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terscorp-my.sharepoint.com/personal/amichai_shdaimah_waters_com/Documents/R&amp;D/2024/"/>
    </mc:Choice>
  </mc:AlternateContent>
  <xr:revisionPtr revIDLastSave="8" documentId="8_{AEB285FF-9DA6-4234-B4F4-B57DCC24D98D}" xr6:coauthVersionLast="47" xr6:coauthVersionMax="47" xr10:uidLastSave="{BF75655A-8A82-43B0-A70E-75F77DB60DCE}"/>
  <bookViews>
    <workbookView xWindow="-110" yWindow="-110" windowWidth="38620" windowHeight="21220" xr2:uid="{F09A5626-2853-4F67-8A93-A609C53C6B50}"/>
  </bookViews>
  <sheets>
    <sheet name="Sample Size Calculation" sheetId="2" r:id="rId1"/>
    <sheet name="Explenations &amp; Examples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 s="1"/>
  <c r="C15" i="2" s="1"/>
  <c r="C4" i="2"/>
  <c r="D79" i="1"/>
  <c r="D80" i="1" s="1"/>
  <c r="H79" i="1"/>
  <c r="H80" i="1" s="1"/>
  <c r="H81" i="1" s="1"/>
  <c r="H75" i="1"/>
  <c r="H56" i="1"/>
  <c r="C13" i="2" l="1"/>
  <c r="C14" i="2" s="1"/>
  <c r="C18" i="2" s="1"/>
  <c r="C16" i="2"/>
  <c r="C20" i="2" s="1"/>
  <c r="D60" i="1"/>
  <c r="H85" i="1"/>
  <c r="H82" i="1"/>
  <c r="H83" i="1" s="1"/>
  <c r="H87" i="1" s="1"/>
  <c r="D61" i="1" l="1"/>
  <c r="H60" i="1" s="1"/>
  <c r="H63" i="1" l="1"/>
  <c r="H64" i="1" s="1"/>
  <c r="H68" i="1" s="1"/>
  <c r="H61" i="1"/>
  <c r="H62" i="1" s="1"/>
  <c r="H66" i="1" s="1"/>
</calcChain>
</file>

<file path=xl/sharedStrings.xml><?xml version="1.0" encoding="utf-8"?>
<sst xmlns="http://schemas.openxmlformats.org/spreadsheetml/2006/main" count="224" uniqueCount="138">
  <si>
    <t>A good replacement for graphite  for this applications will be zirconia spray, inert and compatible with most of the materials to 1600 C.</t>
  </si>
  <si>
    <t>1-external body</t>
  </si>
  <si>
    <t>2-top lid</t>
  </si>
  <si>
    <t>3-spacer</t>
  </si>
  <si>
    <t>4-top sapphire window pockets</t>
  </si>
  <si>
    <t>5-bottom sapphire window</t>
  </si>
  <si>
    <t>x-zirconia spray</t>
  </si>
  <si>
    <t>The sample is confined into space delimited by the ID and thickness of the zirconia spacer.</t>
  </si>
  <si>
    <t>During the heating process all the elements of the capsule will expand .</t>
  </si>
  <si>
    <t xml:space="preserve">After the melting point , usually, molten metal expand at higher rate than spacer: the amount of the molten metal exciding the internal </t>
  </si>
  <si>
    <t>volume of the spacer will migrate thru the communication holes into upper side of the top sapphire window pockets.</t>
  </si>
  <si>
    <t>The main parameter on calculation of  thermal diffusivity is the thickness of the sample, and in this case is equal with thickness</t>
  </si>
  <si>
    <t>of the spacer.</t>
  </si>
  <si>
    <t>Few simple calculations are necessary to define the initial dimensions of the sample at room temperature.</t>
  </si>
  <si>
    <t>Notations:</t>
  </si>
  <si>
    <t xml:space="preserve">T(C) </t>
  </si>
  <si>
    <t>CTE(x10-6/K)for Zirconia</t>
  </si>
  <si>
    <t>Copper</t>
  </si>
  <si>
    <t>α sample</t>
  </si>
  <si>
    <t>Sample CTE @ melting temperature</t>
  </si>
  <si>
    <t>D₀spacer</t>
  </si>
  <si>
    <t>Spacer Diameter @ room temperature</t>
  </si>
  <si>
    <t>D sample = D spacer</t>
  </si>
  <si>
    <t>t₀spacer</t>
  </si>
  <si>
    <t>Spacer height @ room temperature</t>
  </si>
  <si>
    <t>t sample =  t spacer</t>
  </si>
  <si>
    <t>Tmelt</t>
  </si>
  <si>
    <t>Sample melting temperature</t>
  </si>
  <si>
    <t>α spacer</t>
  </si>
  <si>
    <t>Spacer CTE @ melting temperature</t>
  </si>
  <si>
    <t>D spacer</t>
  </si>
  <si>
    <t>Spacer diameter @ melting temperature</t>
  </si>
  <si>
    <t>D sample</t>
  </si>
  <si>
    <t>Sample diameter @ melting temperature</t>
  </si>
  <si>
    <t>t spacer</t>
  </si>
  <si>
    <t xml:space="preserve">Spacer height @ melting temperature </t>
  </si>
  <si>
    <t>t sample</t>
  </si>
  <si>
    <t>Sample thickness @ melting temperature</t>
  </si>
  <si>
    <t>D₀sample</t>
  </si>
  <si>
    <t>Sample Diameter @ room temperature</t>
  </si>
  <si>
    <t>t₀sample</t>
  </si>
  <si>
    <t>apply eq.2                    Dspacer= 0.410(1+11.97x10-6/K(1085-20))= 0.415"</t>
  </si>
  <si>
    <t>T1</t>
  </si>
  <si>
    <t>at Tmelt we want to have Dspacer= Dsample =0.415"</t>
  </si>
  <si>
    <t>T2</t>
  </si>
  <si>
    <r>
      <t>apply eq.1                    0.415= D</t>
    </r>
    <r>
      <rPr>
        <sz val="11"/>
        <color theme="1"/>
        <rFont val="Calibri"/>
        <family val="2"/>
      </rPr>
      <t>₀sample(1+ 20.8x10-6/K(1085-20)); calculate  D₀sample= 0.406"</t>
    </r>
  </si>
  <si>
    <t>CTE1</t>
  </si>
  <si>
    <t>CTE2</t>
  </si>
  <si>
    <t>Slope</t>
  </si>
  <si>
    <t>apply eq.4                     tspacer= 0.151(1+11.97x10-6/K(1085-20))= 0.153"</t>
  </si>
  <si>
    <t>at  Tmelt we want to have tspacer= tsample = 0.153"</t>
  </si>
  <si>
    <r>
      <t>apply eq.3                      0.153=t</t>
    </r>
    <r>
      <rPr>
        <sz val="11"/>
        <color theme="1"/>
        <rFont val="Calibri"/>
        <family val="2"/>
      </rPr>
      <t>₀sample(1+20.8x10-6/K(1085-20</t>
    </r>
    <r>
      <rPr>
        <sz val="11"/>
        <color theme="1"/>
        <rFont val="Calibri"/>
        <family val="2"/>
        <scheme val="minor"/>
      </rPr>
      <t>)) ; calculate  t</t>
    </r>
    <r>
      <rPr>
        <sz val="11"/>
        <color theme="1"/>
        <rFont val="Calibri"/>
        <family val="2"/>
      </rPr>
      <t>₀sample= 0.150"</t>
    </r>
  </si>
  <si>
    <t>Iron</t>
  </si>
  <si>
    <t>Tmelt =1535 C</t>
  </si>
  <si>
    <t>apply eq.2                    Dspacer= 0.407(1+12.22x10-6/K(1535-20))= 0.415</t>
  </si>
  <si>
    <t>apply eq.1                    0.415= D₀sample(1+ 20x10-6/K(1535-20)); calculate  D₀sample= 0.403"</t>
  </si>
  <si>
    <t>apply eq.4                     tspacer= 0.0615(1+12.22x10-6/K(1535-20))= 0.063</t>
  </si>
  <si>
    <r>
      <t>apply eq.3                      0.063=t</t>
    </r>
    <r>
      <rPr>
        <sz val="11"/>
        <color theme="1"/>
        <rFont val="Calibri"/>
        <family val="2"/>
      </rPr>
      <t>₀sample(1+20x10-6/K(1535-20</t>
    </r>
    <r>
      <rPr>
        <sz val="11"/>
        <color theme="1"/>
        <rFont val="Calibri"/>
        <family val="2"/>
        <scheme val="minor"/>
      </rPr>
      <t>)) ; calculate  t</t>
    </r>
    <r>
      <rPr>
        <sz val="11"/>
        <color theme="1"/>
        <rFont val="Calibri"/>
        <family val="2"/>
      </rPr>
      <t>₀sample= 0.061"</t>
    </r>
  </si>
  <si>
    <t>Zirconia Spacer</t>
  </si>
  <si>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</rPr>
      <t>C</t>
    </r>
  </si>
  <si>
    <r>
      <t>T(</t>
    </r>
    <r>
      <rPr>
        <b/>
        <sz val="11"/>
        <color theme="1"/>
        <rFont val="Aptos Narrow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C) </t>
    </r>
  </si>
  <si>
    <t>Resulted Sample Diameter @ Room Temperature</t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</si>
  <si>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Sample Melting Temperature</t>
    </r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</si>
  <si>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Sample CTE @ Melting Temperature</t>
    </r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</si>
  <si>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Temperature Above Sample Melting Point (From Zirconia Spacer Table)</t>
    </r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</si>
  <si>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Temperature Below Sample Melting Point (From Zirconia Spacer Table)</t>
    </r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</si>
  <si>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CTE Above Sample Melting Point (From Zirconia Spacer Table)</t>
    </r>
  </si>
  <si>
    <r>
      <rPr>
        <b/>
        <sz val="11"/>
        <color rgb="FF0000FF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CTE Below Sample Melting Point (From Zirconia Spacer Table)</t>
    </r>
  </si>
  <si>
    <t>Calculated Spacer CTE @ Sample Melting Temperature</t>
  </si>
  <si>
    <t>Calculated Spacer diameter @ Melting Temperature</t>
  </si>
  <si>
    <t>Zirconia Spacer Table</t>
  </si>
  <si>
    <t>Calculated Spacer Value Cell</t>
  </si>
  <si>
    <t>Calculated Sample Value Cell</t>
  </si>
  <si>
    <t>Fixed value Cell</t>
  </si>
  <si>
    <t>Value Entry Cell</t>
  </si>
  <si>
    <t>10-6/K</t>
  </si>
  <si>
    <t>1/k</t>
  </si>
  <si>
    <t>Calculated Sample diameter @ Melting Temperature</t>
  </si>
  <si>
    <t>Sample Thickness @ room temperature</t>
  </si>
  <si>
    <t>Resulted Sample Thickness @ Room Temperature</t>
  </si>
  <si>
    <t>Calculated Slope</t>
  </si>
  <si>
    <t>Sometimes it is necessary to apply an absorbent layer on front face of the sample to increase laser absorption; also on back side of the sample to increase the emissivity of the sample toward the detector.</t>
  </si>
  <si>
    <t>For most of the solid samples can be used graphite spray, but at higher temperature graphite will interact with Iron ( or iron alloys= steels), or will be dissolved into molten metals.</t>
  </si>
  <si>
    <t>Notes:</t>
  </si>
  <si>
    <t>Thermal diffusivity measurement of molten metal</t>
  </si>
  <si>
    <t>Description of molten metal capsule  ( insert a pdf. Solid works model cross section):</t>
  </si>
  <si>
    <t xml:space="preserve"> and thickness of the sample to be same as thickness of the spacer.</t>
  </si>
  <si>
    <t xml:space="preserve"> It is preferable that at melting point of the sample, the diameter of the sample to be the same as internal diameter of the spacer</t>
  </si>
  <si>
    <r>
      <rPr>
        <sz val="11"/>
        <color rgb="FFFF0000"/>
        <rFont val="Calibri"/>
        <family val="2"/>
      </rPr>
      <t xml:space="preserve">Tmelt </t>
    </r>
    <r>
      <rPr>
        <sz val="11"/>
        <rFont val="Calibri"/>
        <family val="2"/>
      </rPr>
      <t xml:space="preserve">-           </t>
    </r>
    <r>
      <rPr>
        <sz val="11"/>
        <color theme="1"/>
        <rFont val="Calibri"/>
        <family val="2"/>
      </rPr>
      <t xml:space="preserve">Melting temperature of the sample </t>
    </r>
  </si>
  <si>
    <r>
      <rPr>
        <sz val="11"/>
        <color rgb="FFFF0000"/>
        <rFont val="Calibri"/>
        <family val="2"/>
      </rPr>
      <t xml:space="preserve">α spacer </t>
    </r>
    <r>
      <rPr>
        <sz val="11"/>
        <rFont val="Calibri"/>
        <family val="2"/>
      </rPr>
      <t xml:space="preserve">-     </t>
    </r>
    <r>
      <rPr>
        <sz val="11"/>
        <color theme="1"/>
        <rFont val="Calibri"/>
        <family val="2"/>
      </rPr>
      <t>CTE for  zirconia @ Tmelt</t>
    </r>
  </si>
  <si>
    <r>
      <rPr>
        <sz val="11"/>
        <color rgb="FFFF0000"/>
        <rFont val="Calibri"/>
        <family val="2"/>
      </rPr>
      <t xml:space="preserve">α sample </t>
    </r>
    <r>
      <rPr>
        <sz val="11"/>
        <rFont val="Calibri"/>
        <family val="2"/>
      </rPr>
      <t xml:space="preserve">-   </t>
    </r>
    <r>
      <rPr>
        <sz val="11"/>
        <color theme="1"/>
        <rFont val="Calibri"/>
        <family val="2"/>
      </rPr>
      <t>CTE for sample material@ Tmelt</t>
    </r>
  </si>
  <si>
    <r>
      <rPr>
        <sz val="11"/>
        <color rgb="FFFF0000"/>
        <rFont val="Calibri"/>
        <family val="2"/>
      </rPr>
      <t xml:space="preserve">D₀sample </t>
    </r>
    <r>
      <rPr>
        <sz val="11"/>
        <rFont val="Calibri"/>
        <family val="2"/>
      </rPr>
      <t xml:space="preserve">-  </t>
    </r>
    <r>
      <rPr>
        <sz val="11"/>
        <color theme="1"/>
        <rFont val="Calibri"/>
        <family val="2"/>
      </rPr>
      <t>Sample diameter(OD) at room temperature(RT=20C)</t>
    </r>
  </si>
  <si>
    <r>
      <rPr>
        <sz val="11"/>
        <color rgb="FFFF0000"/>
        <rFont val="Calibri"/>
        <family val="2"/>
        <scheme val="minor"/>
      </rPr>
      <t xml:space="preserve">D sample </t>
    </r>
    <r>
      <rPr>
        <sz val="11"/>
        <color theme="1"/>
        <rFont val="Calibri"/>
        <family val="2"/>
        <scheme val="minor"/>
      </rPr>
      <t>-   Sample diameter at melting temperature</t>
    </r>
  </si>
  <si>
    <r>
      <rPr>
        <sz val="11"/>
        <color rgb="FFFF0000"/>
        <rFont val="Calibri"/>
        <family val="2"/>
        <scheme val="minor"/>
      </rPr>
      <t>D</t>
    </r>
    <r>
      <rPr>
        <sz val="11"/>
        <color rgb="FFFF0000"/>
        <rFont val="Calibri"/>
        <family val="2"/>
      </rPr>
      <t>₀</t>
    </r>
    <r>
      <rPr>
        <sz val="11"/>
        <color rgb="FFFF0000"/>
        <rFont val="Calibri"/>
        <family val="2"/>
        <scheme val="minor"/>
      </rPr>
      <t xml:space="preserve">spacer </t>
    </r>
    <r>
      <rPr>
        <sz val="11"/>
        <color theme="1"/>
        <rFont val="Calibri"/>
        <family val="2"/>
        <scheme val="minor"/>
      </rPr>
      <t>-    Internal diameter (ID) of the spacer at room temperature</t>
    </r>
  </si>
  <si>
    <r>
      <rPr>
        <sz val="11"/>
        <color rgb="FFFF0000"/>
        <rFont val="Calibri"/>
        <family val="2"/>
        <scheme val="minor"/>
      </rPr>
      <t>t</t>
    </r>
    <r>
      <rPr>
        <sz val="11"/>
        <color rgb="FFFF0000"/>
        <rFont val="Calibri"/>
        <family val="2"/>
      </rPr>
      <t>₀spacer</t>
    </r>
    <r>
      <rPr>
        <sz val="11"/>
        <color theme="1"/>
        <rFont val="Calibri"/>
        <family val="2"/>
      </rPr>
      <t xml:space="preserve"> -    Thickness of the spacer @ RT(20C)</t>
    </r>
  </si>
  <si>
    <r>
      <rPr>
        <sz val="11"/>
        <color rgb="FFFF0000"/>
        <rFont val="Calibri"/>
        <family val="2"/>
        <scheme val="minor"/>
      </rPr>
      <t>t</t>
    </r>
    <r>
      <rPr>
        <sz val="11"/>
        <color rgb="FFFF0000"/>
        <rFont val="Calibri"/>
        <family val="2"/>
      </rPr>
      <t xml:space="preserve">₀sample </t>
    </r>
    <r>
      <rPr>
        <sz val="11"/>
        <color theme="1"/>
        <rFont val="Calibri"/>
        <family val="2"/>
      </rPr>
      <t>-   Thickness of the sample @ RT(20C)</t>
    </r>
  </si>
  <si>
    <r>
      <rPr>
        <sz val="11"/>
        <color rgb="FFFF0000"/>
        <rFont val="Calibri"/>
        <family val="2"/>
        <scheme val="minor"/>
      </rPr>
      <t>D spacer</t>
    </r>
    <r>
      <rPr>
        <sz val="11"/>
        <color theme="1"/>
        <rFont val="Calibri"/>
        <family val="2"/>
        <scheme val="minor"/>
      </rPr>
      <t xml:space="preserve"> -     Spacer diameter at melting point temperature of the sample</t>
    </r>
  </si>
  <si>
    <r>
      <rPr>
        <sz val="11"/>
        <color rgb="FFFF0000"/>
        <rFont val="Calibri"/>
        <family val="2"/>
        <scheme val="minor"/>
      </rPr>
      <t xml:space="preserve">t sample </t>
    </r>
    <r>
      <rPr>
        <sz val="11"/>
        <color theme="1"/>
        <rFont val="Calibri"/>
        <family val="2"/>
        <scheme val="minor"/>
      </rPr>
      <t>-    Sample thickness @ Tmelt</t>
    </r>
  </si>
  <si>
    <r>
      <rPr>
        <sz val="11"/>
        <color rgb="FFFF0000"/>
        <rFont val="Calibri"/>
        <family val="2"/>
        <scheme val="minor"/>
      </rPr>
      <t>t spacer</t>
    </r>
    <r>
      <rPr>
        <sz val="11"/>
        <color theme="1"/>
        <rFont val="Calibri"/>
        <family val="2"/>
        <scheme val="minor"/>
      </rPr>
      <t xml:space="preserve"> -     Spacer  thickness  @ Tmelt</t>
    </r>
  </si>
  <si>
    <r>
      <t xml:space="preserve">      eq.1         </t>
    </r>
    <r>
      <rPr>
        <sz val="11"/>
        <color rgb="FFFF0000"/>
        <rFont val="Calibri"/>
        <family val="2"/>
        <scheme val="minor"/>
      </rPr>
      <t>D sample=D</t>
    </r>
    <r>
      <rPr>
        <sz val="11"/>
        <color rgb="FFFF0000"/>
        <rFont val="Calibri"/>
        <family val="2"/>
      </rPr>
      <t>₀sample(1+ α sample(Tmelt-20C))</t>
    </r>
  </si>
  <si>
    <t>Procedure to use molten metal capsule:</t>
  </si>
  <si>
    <r>
      <rPr>
        <b/>
        <sz val="11"/>
        <color theme="1"/>
        <rFont val="Calibri"/>
        <family val="2"/>
        <scheme val="minor"/>
      </rPr>
      <t>Relations to calculate D</t>
    </r>
    <r>
      <rPr>
        <b/>
        <sz val="11"/>
        <color theme="1"/>
        <rFont val="Calibri"/>
        <family val="2"/>
      </rPr>
      <t>₀sample and t₀sample ( diameter and thickness of the sample at 20C)</t>
    </r>
    <r>
      <rPr>
        <b/>
        <sz val="11"/>
        <color theme="1"/>
        <rFont val="Calibri"/>
        <family val="2"/>
        <scheme val="minor"/>
      </rPr>
      <t>:</t>
    </r>
  </si>
  <si>
    <r>
      <t xml:space="preserve">      eq.2         </t>
    </r>
    <r>
      <rPr>
        <sz val="11"/>
        <color rgb="FFFF0000"/>
        <rFont val="Calibri"/>
        <family val="2"/>
        <scheme val="minor"/>
      </rPr>
      <t>D spacer = D</t>
    </r>
    <r>
      <rPr>
        <sz val="11"/>
        <color rgb="FFFF0000"/>
        <rFont val="Calibri"/>
        <family val="2"/>
      </rPr>
      <t>₀ spacer(1+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</rPr>
      <t>α spacer ( Tmelt-20C))</t>
    </r>
  </si>
  <si>
    <r>
      <t xml:space="preserve">      eq.3         </t>
    </r>
    <r>
      <rPr>
        <sz val="11"/>
        <color rgb="FFFF0000"/>
        <rFont val="Calibri"/>
        <family val="2"/>
        <scheme val="minor"/>
      </rPr>
      <t>t sample=t</t>
    </r>
    <r>
      <rPr>
        <sz val="11"/>
        <color rgb="FFFF0000"/>
        <rFont val="Calibri"/>
        <family val="2"/>
      </rPr>
      <t>₀sample(1+ α sample(Tmelt-20C))</t>
    </r>
  </si>
  <si>
    <r>
      <t xml:space="preserve">      eq.4         </t>
    </r>
    <r>
      <rPr>
        <sz val="11"/>
        <color rgb="FFFF0000"/>
        <rFont val="Calibri"/>
        <family val="2"/>
        <scheme val="minor"/>
      </rPr>
      <t>t spacer = t</t>
    </r>
    <r>
      <rPr>
        <sz val="11"/>
        <color rgb="FFFF0000"/>
        <rFont val="Calibri"/>
        <family val="2"/>
      </rPr>
      <t>₀ spacer(1+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</rPr>
      <t>α spacer ( Tmelt-20C))</t>
    </r>
  </si>
  <si>
    <t>Example 1 - Melting Copper (Cu):</t>
  </si>
  <si>
    <t>Calculate the copper sample dimensions, based on RT measured dimensions of the zirconia spacer which will expand when is heated to Tmelt of the copper</t>
  </si>
  <si>
    <r>
      <rPr>
        <b/>
        <sz val="11"/>
        <rFont val="Calibri"/>
        <family val="2"/>
        <scheme val="minor"/>
      </rPr>
      <t>Example  2 - Melting Iron (Fe):</t>
    </r>
    <r>
      <rPr>
        <sz val="11"/>
        <color theme="1"/>
        <rFont val="Calibri"/>
        <family val="2"/>
        <scheme val="minor"/>
      </rPr>
      <t xml:space="preserve"> </t>
    </r>
  </si>
  <si>
    <t>Calculate the iron sample dimensions, based on RT measured dimensions of the zirconia spacer which will expandwhen is heated to Tmelt of the iron.</t>
  </si>
  <si>
    <t>1/K</t>
  </si>
  <si>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</si>
  <si>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°C</t>
  </si>
  <si>
    <t>Inch</t>
  </si>
  <si>
    <t>Tmelt - 1085C</t>
  </si>
  <si>
    <r>
      <t>t</t>
    </r>
    <r>
      <rPr>
        <sz val="11"/>
        <color rgb="FFFF0000"/>
        <rFont val="Calibri"/>
        <family val="2"/>
      </rPr>
      <t>₀spacer</t>
    </r>
    <r>
      <rPr>
        <sz val="11"/>
        <color rgb="FFFF0000"/>
        <rFont val="Calibri"/>
        <family val="2"/>
        <scheme val="minor"/>
      </rPr>
      <t xml:space="preserve"> - 0.151" </t>
    </r>
    <r>
      <rPr>
        <sz val="11"/>
        <rFont val="Calibri"/>
        <family val="2"/>
        <scheme val="minor"/>
      </rPr>
      <t>(measured)</t>
    </r>
  </si>
  <si>
    <r>
      <t>D</t>
    </r>
    <r>
      <rPr>
        <sz val="11"/>
        <color rgb="FFFF0000"/>
        <rFont val="Calibri"/>
        <family val="2"/>
      </rPr>
      <t>₀spacer -</t>
    </r>
    <r>
      <rPr>
        <sz val="11"/>
        <color rgb="FFFF0000"/>
        <rFont val="Calibri"/>
        <family val="2"/>
        <scheme val="minor"/>
      </rPr>
      <t xml:space="preserve"> 0.410" </t>
    </r>
    <r>
      <rPr>
        <sz val="11"/>
        <rFont val="Calibri"/>
        <family val="2"/>
        <scheme val="minor"/>
      </rPr>
      <t>(measured)</t>
    </r>
  </si>
  <si>
    <r>
      <rPr>
        <sz val="11"/>
        <color rgb="FFFF0000"/>
        <rFont val="Calibri"/>
        <family val="2"/>
      </rPr>
      <t>αsample - 20.8x10-6/K</t>
    </r>
    <r>
      <rPr>
        <sz val="11"/>
        <color theme="1"/>
        <rFont val="Calibri"/>
        <family val="2"/>
      </rPr>
      <t xml:space="preserve"> (from literature, estimative CTE of Copper prior to melting temperature)</t>
    </r>
  </si>
  <si>
    <r>
      <rPr>
        <sz val="11"/>
        <color rgb="FFFF0000"/>
        <rFont val="Calibri"/>
        <family val="2"/>
      </rPr>
      <t>αspacer - 11.97x10-6/K</t>
    </r>
    <r>
      <rPr>
        <sz val="11"/>
        <color theme="1"/>
        <rFont val="Calibri"/>
        <family val="2"/>
      </rPr>
      <t xml:space="preserve"> (Calculated for zirconia at Tmelt of the copper,from table #1)</t>
    </r>
  </si>
  <si>
    <t>Table #1</t>
  </si>
  <si>
    <t>x10-6/K</t>
  </si>
  <si>
    <t>Table #2</t>
  </si>
  <si>
    <t>Similar for thickness:</t>
  </si>
  <si>
    <r>
      <t>t</t>
    </r>
    <r>
      <rPr>
        <sz val="11"/>
        <color rgb="FFFF0000"/>
        <rFont val="Calibri"/>
        <family val="2"/>
      </rPr>
      <t>₀spacer -</t>
    </r>
    <r>
      <rPr>
        <sz val="11"/>
        <color rgb="FFFF0000"/>
        <rFont val="Calibri"/>
        <family val="2"/>
        <scheme val="minor"/>
      </rPr>
      <t xml:space="preserve"> 0.0615"</t>
    </r>
    <r>
      <rPr>
        <sz val="11"/>
        <rFont val="Calibri"/>
        <family val="2"/>
        <scheme val="minor"/>
      </rPr>
      <t xml:space="preserve"> (measured)</t>
    </r>
  </si>
  <si>
    <t>Measured Spacer Internal Diameter @ Room Temperature</t>
  </si>
  <si>
    <r>
      <t>D₀spacer - 0.407"</t>
    </r>
    <r>
      <rPr>
        <sz val="11"/>
        <rFont val="Calibri"/>
        <family val="2"/>
        <scheme val="minor"/>
      </rPr>
      <t xml:space="preserve"> (measured)</t>
    </r>
  </si>
  <si>
    <r>
      <rPr>
        <sz val="11"/>
        <color rgb="FFFF0000"/>
        <rFont val="Calibri"/>
        <family val="2"/>
        <scheme val="minor"/>
      </rPr>
      <t>αsample - 20x10-6/K</t>
    </r>
    <r>
      <rPr>
        <sz val="11"/>
        <color theme="1"/>
        <rFont val="Calibri"/>
        <family val="2"/>
        <scheme val="minor"/>
      </rPr>
      <t xml:space="preserve"> (from literature, estimative CTE of Fe prior to melting temperature)</t>
    </r>
  </si>
  <si>
    <r>
      <rPr>
        <sz val="11"/>
        <color rgb="FFFF0000"/>
        <rFont val="Calibri"/>
        <family val="2"/>
        <scheme val="minor"/>
      </rPr>
      <t xml:space="preserve">αspacer = 12.22x10-6/K </t>
    </r>
    <r>
      <rPr>
        <sz val="11"/>
        <rFont val="Calibri"/>
        <family val="2"/>
        <scheme val="minor"/>
      </rPr>
      <t>(Calculated fo</t>
    </r>
    <r>
      <rPr>
        <sz val="11"/>
        <color theme="1"/>
        <rFont val="Calibri"/>
        <family val="2"/>
        <scheme val="minor"/>
      </rPr>
      <t>r zirconia at Tmelt of the Fe, from table #2)</t>
    </r>
  </si>
  <si>
    <r>
      <rPr>
        <b/>
        <sz val="11"/>
        <color theme="1"/>
        <rFont val="Calibri"/>
        <family val="2"/>
        <scheme val="minor"/>
      </rPr>
      <t>Results</t>
    </r>
    <r>
      <rPr>
        <sz val="11"/>
        <color theme="1"/>
        <rFont val="Calibri"/>
        <family val="2"/>
        <scheme val="minor"/>
      </rPr>
      <t>: For a spacer with the dimensions D</t>
    </r>
    <r>
      <rPr>
        <sz val="11"/>
        <color theme="1"/>
        <rFont val="Calibri"/>
        <family val="2"/>
      </rPr>
      <t>₀spacer</t>
    </r>
    <r>
      <rPr>
        <sz val="11"/>
        <color theme="1"/>
        <rFont val="Calibri"/>
        <family val="2"/>
        <scheme val="minor"/>
      </rPr>
      <t>/t</t>
    </r>
    <r>
      <rPr>
        <sz val="11"/>
        <color theme="1"/>
        <rFont val="Calibri"/>
        <family val="2"/>
      </rPr>
      <t>₀spacer</t>
    </r>
    <r>
      <rPr>
        <sz val="11"/>
        <color theme="1"/>
        <rFont val="Calibri"/>
        <family val="2"/>
        <scheme val="minor"/>
      </rPr>
      <t xml:space="preserve"> at 20C(RT)= 0.410"/0.151", when using Cu (copper) material, use a sample disc shape having the dimensions; D₀sample/t₀sample= 0.406"/0.150".</t>
    </r>
  </si>
  <si>
    <r>
      <rPr>
        <b/>
        <sz val="11"/>
        <color theme="1"/>
        <rFont val="Calibri"/>
        <family val="2"/>
        <scheme val="minor"/>
      </rPr>
      <t>Results</t>
    </r>
    <r>
      <rPr>
        <sz val="11"/>
        <color theme="1"/>
        <rFont val="Calibri"/>
        <family val="2"/>
        <scheme val="minor"/>
      </rPr>
      <t>: For a spacer with the dimensions D</t>
    </r>
    <r>
      <rPr>
        <sz val="11"/>
        <color theme="1"/>
        <rFont val="Calibri"/>
        <family val="2"/>
      </rPr>
      <t>₀spacer</t>
    </r>
    <r>
      <rPr>
        <sz val="11"/>
        <color theme="1"/>
        <rFont val="Calibri"/>
        <family val="2"/>
        <scheme val="minor"/>
      </rPr>
      <t>/t</t>
    </r>
    <r>
      <rPr>
        <sz val="11"/>
        <color theme="1"/>
        <rFont val="Calibri"/>
        <family val="2"/>
      </rPr>
      <t>₀spacer</t>
    </r>
    <r>
      <rPr>
        <sz val="11"/>
        <color theme="1"/>
        <rFont val="Calibri"/>
        <family val="2"/>
        <scheme val="minor"/>
      </rPr>
      <t xml:space="preserve"> at 20C(RT)= 0.407"/0.0615", when using Fe( iron) material, use a sample disc shape having the dimensions; D₀sample/t₀sample= 0.403"/0.061".</t>
    </r>
  </si>
  <si>
    <t xml:space="preserve">Zirconia  Spacer CTE @ Temperature up to 1600C </t>
  </si>
  <si>
    <t>At  Tmelt::</t>
  </si>
  <si>
    <t>Sample Size Calculation</t>
  </si>
  <si>
    <t>Measured Spacer Thickness @ Room Temperature</t>
  </si>
  <si>
    <t xml:space="preserve">Calculated Spacer Thickness @ Melting Temperature </t>
  </si>
  <si>
    <t>Calculated Sample Thickness @ Melting Temperature</t>
  </si>
  <si>
    <t>Spacer thickness @ room temperature</t>
  </si>
  <si>
    <t xml:space="preserve">Spacer thickness @ melting temperature </t>
  </si>
  <si>
    <t xml:space="preserve"> Resulted Sample Dimension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</si>
</sst>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000"/>
    <numFmt numFmtId="167" formatCode="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0" borderId="2" xfId="0" applyBorder="1"/>
    <xf numFmtId="0" fontId="5" fillId="5" borderId="1" xfId="0" applyFont="1" applyFill="1" applyBorder="1"/>
    <xf numFmtId="0" fontId="4" fillId="5" borderId="1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8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vertical="center" wrapText="1"/>
    </xf>
    <xf numFmtId="0" fontId="0" fillId="0" borderId="10" xfId="0" applyBorder="1"/>
    <xf numFmtId="0" fontId="2" fillId="0" borderId="9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0" fillId="0" borderId="9" xfId="0" applyBorder="1"/>
    <xf numFmtId="0" fontId="0" fillId="0" borderId="9" xfId="0" applyBorder="1" applyAlignment="1">
      <alignment horizontal="left" indent="1"/>
    </xf>
    <xf numFmtId="0" fontId="4" fillId="0" borderId="10" xfId="0" applyFont="1" applyBorder="1"/>
    <xf numFmtId="0" fontId="0" fillId="0" borderId="5" xfId="0" applyBorder="1"/>
    <xf numFmtId="0" fontId="0" fillId="0" borderId="3" xfId="0" applyBorder="1"/>
    <xf numFmtId="167" fontId="0" fillId="4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0" fontId="0" fillId="0" borderId="6" xfId="0" applyBorder="1"/>
    <xf numFmtId="0" fontId="0" fillId="0" borderId="12" xfId="0" applyBorder="1"/>
    <xf numFmtId="0" fontId="4" fillId="0" borderId="12" xfId="0" applyFont="1" applyBorder="1"/>
    <xf numFmtId="0" fontId="4" fillId="0" borderId="2" xfId="0" applyFont="1" applyBorder="1"/>
    <xf numFmtId="0" fontId="0" fillId="0" borderId="1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CA6FE"/>
      <color rgb="FF6D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771524</xdr:colOff>
      <xdr:row>25</xdr:row>
      <xdr:rowOff>28575</xdr:rowOff>
    </xdr:from>
    <xdr:to>
      <xdr:col>10</xdr:col>
      <xdr:colOff>53975</xdr:colOff>
      <xdr:row>49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288117-1516-4A0B-862F-36E53F393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2374" y="5553075"/>
          <a:ext cx="4572001" cy="4657725"/>
        </a:xfrm>
        <a:prstGeom prst="rect">
          <a:avLst/>
        </a:prstGeom>
      </xdr:spPr>
    </xdr:pic>
    <xdr:clientData/>
  </xdr:twoCellAnchor>
  <xdr:twoCellAnchor>
    <xdr:from>
      <xdr:col>4</xdr:col>
      <xdr:colOff>511175</xdr:colOff>
      <xdr:row>2</xdr:row>
      <xdr:rowOff>1</xdr:rowOff>
    </xdr:from>
    <xdr:to>
      <xdr:col>10</xdr:col>
      <xdr:colOff>104775</xdr:colOff>
      <xdr:row>26</xdr:row>
      <xdr:rowOff>15875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9D7C294-68C6-02B5-8973-57D35D554D7E}"/>
            </a:ext>
          </a:extLst>
        </xdr:cNvPr>
        <xdr:cNvGrpSpPr/>
      </xdr:nvGrpSpPr>
      <xdr:grpSpPr>
        <a:xfrm>
          <a:off x="11522075" y="514351"/>
          <a:ext cx="4692650" cy="4803774"/>
          <a:chOff x="11531600" y="514351"/>
          <a:chExt cx="4699000" cy="492124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9F9BB60-2DBF-4A86-972C-50F798AA4E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531600" y="514351"/>
            <a:ext cx="4699000" cy="4921249"/>
          </a:xfrm>
          <a:prstGeom prst="rect">
            <a:avLst/>
          </a:prstGeom>
        </xdr:spPr>
      </xdr:pic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B6D089CD-A167-45B1-99F1-9AC9D1B5F7C1}"/>
              </a:ext>
            </a:extLst>
          </xdr:cNvPr>
          <xdr:cNvCxnSpPr/>
        </xdr:nvCxnSpPr>
        <xdr:spPr>
          <a:xfrm flipH="1">
            <a:off x="14342751" y="1619250"/>
            <a:ext cx="856671" cy="9525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1F008C1E-29C1-4954-BA73-1663BC4BCA67}"/>
              </a:ext>
            </a:extLst>
          </xdr:cNvPr>
          <xdr:cNvCxnSpPr/>
        </xdr:nvCxnSpPr>
        <xdr:spPr>
          <a:xfrm flipH="1">
            <a:off x="14307856" y="2292350"/>
            <a:ext cx="856671" cy="95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3C19AA96-E18E-4461-932A-6147E8831603}"/>
              </a:ext>
            </a:extLst>
          </xdr:cNvPr>
          <xdr:cNvCxnSpPr/>
        </xdr:nvCxnSpPr>
        <xdr:spPr>
          <a:xfrm flipH="1">
            <a:off x="14295156" y="2895600"/>
            <a:ext cx="856671" cy="6350"/>
          </a:xfrm>
          <a:prstGeom prst="straightConnector1">
            <a:avLst/>
          </a:prstGeom>
          <a:ln w="28575">
            <a:solidFill>
              <a:srgbClr val="6DF7F7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94296FC8-2FDD-4DD3-8A96-171C8F701AE6}"/>
              </a:ext>
            </a:extLst>
          </xdr:cNvPr>
          <xdr:cNvCxnSpPr/>
        </xdr:nvCxnSpPr>
        <xdr:spPr>
          <a:xfrm flipH="1">
            <a:off x="14333231" y="3486150"/>
            <a:ext cx="782944" cy="6350"/>
          </a:xfrm>
          <a:prstGeom prst="straightConnector1">
            <a:avLst/>
          </a:prstGeom>
          <a:ln w="19050">
            <a:solidFill>
              <a:srgbClr val="FCA6FE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1B1DA12F-C7DB-4EC5-B266-AD9BB10D0076}"/>
              </a:ext>
            </a:extLst>
          </xdr:cNvPr>
          <xdr:cNvCxnSpPr/>
        </xdr:nvCxnSpPr>
        <xdr:spPr>
          <a:xfrm flipH="1">
            <a:off x="14380824" y="4124325"/>
            <a:ext cx="716301" cy="15875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9E73BB88-8192-4C3B-B35F-622BAD297395}"/>
              </a:ext>
            </a:extLst>
          </xdr:cNvPr>
          <xdr:cNvSpPr txBox="1"/>
        </xdr:nvSpPr>
        <xdr:spPr>
          <a:xfrm>
            <a:off x="15218459" y="1485900"/>
            <a:ext cx="256999" cy="234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2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8979E26B-9786-4A44-A42F-009A5127AD53}"/>
              </a:ext>
            </a:extLst>
          </xdr:cNvPr>
          <xdr:cNvSpPr txBox="1"/>
        </xdr:nvSpPr>
        <xdr:spPr>
          <a:xfrm>
            <a:off x="15212120" y="2149475"/>
            <a:ext cx="276038" cy="231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4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A70F74BA-3468-403F-A3DD-B3E8D3F517CB}"/>
              </a:ext>
            </a:extLst>
          </xdr:cNvPr>
          <xdr:cNvSpPr txBox="1"/>
        </xdr:nvSpPr>
        <xdr:spPr>
          <a:xfrm>
            <a:off x="15208939" y="2770188"/>
            <a:ext cx="276041" cy="23336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3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39DB2803-B337-4E99-858D-88082781ADEB}"/>
              </a:ext>
            </a:extLst>
          </xdr:cNvPr>
          <xdr:cNvSpPr txBox="1"/>
        </xdr:nvSpPr>
        <xdr:spPr>
          <a:xfrm>
            <a:off x="15208896" y="3343275"/>
            <a:ext cx="250180" cy="234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5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3D463BC6-E5C7-4528-A1AC-539B86611B36}"/>
              </a:ext>
            </a:extLst>
          </xdr:cNvPr>
          <xdr:cNvSpPr txBox="1"/>
        </xdr:nvSpPr>
        <xdr:spPr>
          <a:xfrm>
            <a:off x="15212055" y="4011612"/>
            <a:ext cx="257001" cy="22383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C5FEC-FA8A-40A3-B24B-57427DA38E66}">
  <dimension ref="A1:H44"/>
  <sheetViews>
    <sheetView tabSelected="1" workbookViewId="0">
      <selection activeCell="C12" sqref="C12"/>
    </sheetView>
  </sheetViews>
  <sheetFormatPr defaultRowHeight="14.5" x14ac:dyDescent="0.35"/>
  <cols>
    <col min="1" max="1" width="8.7265625" style="15"/>
    <col min="2" max="2" width="12.81640625" customWidth="1"/>
    <col min="3" max="3" width="21.6328125" style="15" bestFit="1" customWidth="1"/>
    <col min="4" max="4" width="10.36328125" bestFit="1" customWidth="1"/>
    <col min="5" max="5" width="65.7265625" bestFit="1" customWidth="1"/>
    <col min="6" max="6" width="10.36328125" bestFit="1" customWidth="1"/>
    <col min="7" max="7" width="11.1796875" customWidth="1"/>
    <col min="8" max="8" width="25.08984375" customWidth="1"/>
  </cols>
  <sheetData>
    <row r="1" spans="2:8" ht="26" x14ac:dyDescent="0.6">
      <c r="B1" s="33" t="s">
        <v>131</v>
      </c>
    </row>
    <row r="3" spans="2:8" x14ac:dyDescent="0.35">
      <c r="B3" s="3" t="s">
        <v>26</v>
      </c>
      <c r="C3" s="19">
        <v>1085</v>
      </c>
      <c r="D3" s="16" t="s">
        <v>59</v>
      </c>
      <c r="E3" t="s">
        <v>62</v>
      </c>
      <c r="G3" s="60" t="s">
        <v>70</v>
      </c>
      <c r="H3" s="60"/>
    </row>
    <row r="4" spans="2:8" x14ac:dyDescent="0.35">
      <c r="B4" s="3" t="s">
        <v>18</v>
      </c>
      <c r="C4" s="19">
        <f>20.8*10^-6</f>
        <v>2.0800000000000001E-5</v>
      </c>
      <c r="D4" s="15" t="s">
        <v>109</v>
      </c>
      <c r="E4" t="s">
        <v>63</v>
      </c>
      <c r="G4" s="6" t="s">
        <v>60</v>
      </c>
      <c r="H4" s="17" t="s">
        <v>16</v>
      </c>
    </row>
    <row r="5" spans="2:8" x14ac:dyDescent="0.35">
      <c r="B5" s="3" t="s">
        <v>42</v>
      </c>
      <c r="C5" s="19">
        <v>1000</v>
      </c>
      <c r="D5" s="16" t="s">
        <v>59</v>
      </c>
      <c r="E5" t="s">
        <v>65</v>
      </c>
      <c r="G5" s="5">
        <v>100</v>
      </c>
      <c r="H5" s="18">
        <v>11.38</v>
      </c>
    </row>
    <row r="6" spans="2:8" x14ac:dyDescent="0.35">
      <c r="B6" s="3" t="s">
        <v>44</v>
      </c>
      <c r="C6" s="19">
        <v>1100</v>
      </c>
      <c r="D6" s="16" t="s">
        <v>59</v>
      </c>
      <c r="E6" t="s">
        <v>64</v>
      </c>
      <c r="G6" s="5">
        <v>200</v>
      </c>
      <c r="H6" s="18">
        <v>11.46</v>
      </c>
    </row>
    <row r="7" spans="2:8" x14ac:dyDescent="0.35">
      <c r="B7" s="3" t="s">
        <v>46</v>
      </c>
      <c r="C7" s="19">
        <v>11.94</v>
      </c>
      <c r="D7" s="15" t="s">
        <v>75</v>
      </c>
      <c r="E7" t="s">
        <v>67</v>
      </c>
      <c r="G7" s="5">
        <v>300</v>
      </c>
      <c r="H7" s="18">
        <v>11.67</v>
      </c>
    </row>
    <row r="8" spans="2:8" x14ac:dyDescent="0.35">
      <c r="B8" s="3" t="s">
        <v>47</v>
      </c>
      <c r="C8" s="19">
        <v>11.98</v>
      </c>
      <c r="D8" s="15" t="s">
        <v>75</v>
      </c>
      <c r="E8" t="s">
        <v>66</v>
      </c>
      <c r="G8" s="5">
        <v>400</v>
      </c>
      <c r="H8" s="18">
        <v>11.77</v>
      </c>
    </row>
    <row r="9" spans="2:8" x14ac:dyDescent="0.35">
      <c r="B9" s="3" t="s">
        <v>48</v>
      </c>
      <c r="C9" s="20">
        <f>(C8-C7)/(C6-C5)</f>
        <v>4.0000000000000923E-4</v>
      </c>
      <c r="D9" s="15"/>
      <c r="E9" t="s">
        <v>80</v>
      </c>
      <c r="G9" s="5">
        <v>500</v>
      </c>
      <c r="H9" s="18">
        <v>11.78</v>
      </c>
    </row>
    <row r="10" spans="2:8" x14ac:dyDescent="0.35">
      <c r="B10" s="3" t="s">
        <v>28</v>
      </c>
      <c r="C10" s="21">
        <f>(C8-C9*(C6-C3))*10^-6</f>
        <v>1.1973999999999999E-5</v>
      </c>
      <c r="D10" s="15" t="s">
        <v>109</v>
      </c>
      <c r="E10" t="s">
        <v>68</v>
      </c>
      <c r="G10" s="5">
        <v>600</v>
      </c>
      <c r="H10" s="18">
        <v>11.77</v>
      </c>
    </row>
    <row r="11" spans="2:8" x14ac:dyDescent="0.35">
      <c r="B11" s="3" t="s">
        <v>20</v>
      </c>
      <c r="C11" s="18">
        <v>0.40500000000000003</v>
      </c>
      <c r="D11" s="15" t="s">
        <v>112</v>
      </c>
      <c r="E11" t="s">
        <v>123</v>
      </c>
      <c r="G11" s="5">
        <v>700</v>
      </c>
      <c r="H11" s="18">
        <v>11.77</v>
      </c>
    </row>
    <row r="12" spans="2:8" x14ac:dyDescent="0.35">
      <c r="B12" s="3" t="s">
        <v>23</v>
      </c>
      <c r="C12" s="63">
        <v>0.15</v>
      </c>
      <c r="D12" s="15" t="s">
        <v>112</v>
      </c>
      <c r="E12" t="s">
        <v>132</v>
      </c>
      <c r="G12" s="5">
        <v>800</v>
      </c>
      <c r="H12" s="18">
        <v>11.78</v>
      </c>
    </row>
    <row r="13" spans="2:8" x14ac:dyDescent="0.35">
      <c r="B13" s="3" t="s">
        <v>30</v>
      </c>
      <c r="C13" s="22">
        <f>C11*(1+C10*(C3-20))</f>
        <v>0.41016468555000002</v>
      </c>
      <c r="D13" s="15" t="s">
        <v>112</v>
      </c>
      <c r="E13" t="s">
        <v>69</v>
      </c>
      <c r="G13" s="5">
        <v>900</v>
      </c>
      <c r="H13" s="18">
        <v>11.83</v>
      </c>
    </row>
    <row r="14" spans="2:8" x14ac:dyDescent="0.35">
      <c r="B14" s="3" t="s">
        <v>32</v>
      </c>
      <c r="C14" s="23">
        <f>C13</f>
        <v>0.41016468555000002</v>
      </c>
      <c r="D14" s="15" t="s">
        <v>112</v>
      </c>
      <c r="E14" t="s">
        <v>77</v>
      </c>
      <c r="G14" s="5">
        <v>1000</v>
      </c>
      <c r="H14" s="18">
        <v>11.94</v>
      </c>
    </row>
    <row r="15" spans="2:8" x14ac:dyDescent="0.35">
      <c r="B15" s="3" t="s">
        <v>34</v>
      </c>
      <c r="C15" s="22">
        <f>C12*(1+C10*(C3-20))</f>
        <v>0.1519128465</v>
      </c>
      <c r="D15" s="15" t="s">
        <v>112</v>
      </c>
      <c r="E15" t="s">
        <v>133</v>
      </c>
      <c r="G15" s="5">
        <v>1100</v>
      </c>
      <c r="H15" s="18">
        <v>11.98</v>
      </c>
    </row>
    <row r="16" spans="2:8" x14ac:dyDescent="0.35">
      <c r="B16" s="3" t="s">
        <v>36</v>
      </c>
      <c r="C16" s="23">
        <f>C15</f>
        <v>0.1519128465</v>
      </c>
      <c r="D16" s="15" t="s">
        <v>112</v>
      </c>
      <c r="E16" t="s">
        <v>134</v>
      </c>
      <c r="G16" s="5">
        <v>1200</v>
      </c>
      <c r="H16" s="18">
        <v>12.02</v>
      </c>
    </row>
    <row r="17" spans="2:8" x14ac:dyDescent="0.35">
      <c r="B17" s="25"/>
      <c r="C17" s="26"/>
      <c r="D17" s="15"/>
      <c r="G17" s="5">
        <v>1300</v>
      </c>
      <c r="H17" s="18">
        <v>12.11</v>
      </c>
    </row>
    <row r="18" spans="2:8" x14ac:dyDescent="0.35">
      <c r="B18" s="3" t="s">
        <v>38</v>
      </c>
      <c r="C18" s="24">
        <f>C14/(1+C4*(C3-20))</f>
        <v>0.40127562784204313</v>
      </c>
      <c r="D18" s="15" t="s">
        <v>112</v>
      </c>
      <c r="E18" s="2" t="s">
        <v>61</v>
      </c>
      <c r="F18" s="2"/>
      <c r="G18" s="5">
        <v>1400</v>
      </c>
      <c r="H18" s="18">
        <v>12.15</v>
      </c>
    </row>
    <row r="19" spans="2:8" x14ac:dyDescent="0.35">
      <c r="B19" s="27"/>
      <c r="C19" s="28"/>
      <c r="D19" s="15"/>
      <c r="E19" s="2"/>
      <c r="F19" s="2"/>
      <c r="G19" s="5">
        <v>1500</v>
      </c>
      <c r="H19" s="18">
        <v>12.2</v>
      </c>
    </row>
    <row r="20" spans="2:8" x14ac:dyDescent="0.35">
      <c r="B20" s="3" t="s">
        <v>40</v>
      </c>
      <c r="C20" s="24">
        <f>C16/(1+C4*(C3-20))</f>
        <v>0.14862060290446041</v>
      </c>
      <c r="D20" s="15" t="s">
        <v>112</v>
      </c>
      <c r="E20" s="2" t="s">
        <v>79</v>
      </c>
      <c r="F20" s="2"/>
      <c r="G20" s="5">
        <v>1600</v>
      </c>
      <c r="H20" s="18">
        <v>12.24</v>
      </c>
    </row>
    <row r="21" spans="2:8" x14ac:dyDescent="0.35">
      <c r="B21" s="15"/>
    </row>
    <row r="24" spans="2:8" x14ac:dyDescent="0.35">
      <c r="C24" s="19"/>
      <c r="D24" t="s">
        <v>74</v>
      </c>
    </row>
    <row r="25" spans="2:8" x14ac:dyDescent="0.35">
      <c r="C25" s="20"/>
      <c r="D25" t="s">
        <v>71</v>
      </c>
    </row>
    <row r="26" spans="2:8" x14ac:dyDescent="0.35">
      <c r="C26" s="30"/>
      <c r="D26" t="s">
        <v>73</v>
      </c>
    </row>
    <row r="27" spans="2:8" x14ac:dyDescent="0.35">
      <c r="C27" s="29"/>
      <c r="D27" t="s">
        <v>72</v>
      </c>
    </row>
    <row r="28" spans="2:8" x14ac:dyDescent="0.35">
      <c r="C28" s="24"/>
      <c r="D28" t="s">
        <v>137</v>
      </c>
    </row>
    <row r="44" spans="4:4" x14ac:dyDescent="0.35">
      <c r="D44" s="15"/>
    </row>
  </sheetData>
  <mergeCells count="1">
    <mergeCell ref="G3:H3"/>
  </mergeCells>
  <pageMargins left="0.7" right="0.7" top="0.75" bottom="0.75" header="0.3" footer="0.3"/>
  <pageSetup orientation="portrait" r:id="rId1"/>
  <ignoredErrors>
    <ignoredError sqref="C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41ED-4CF6-4D9E-9F6A-C2A678EC8C9E}">
  <dimension ref="B1:M93"/>
  <sheetViews>
    <sheetView topLeftCell="A16" workbookViewId="0">
      <selection activeCell="H58" sqref="H58"/>
    </sheetView>
  </sheetViews>
  <sheetFormatPr defaultRowHeight="14.5" x14ac:dyDescent="0.35"/>
  <cols>
    <col min="1" max="1" width="3.36328125" customWidth="1"/>
    <col min="2" max="2" width="119.54296875" customWidth="1"/>
    <col min="3" max="3" width="12.54296875" customWidth="1"/>
    <col min="4" max="4" width="22.1796875" style="15" customWidth="1"/>
    <col min="5" max="5" width="7.36328125" bestFit="1" customWidth="1"/>
    <col min="6" max="6" width="3.90625" customWidth="1"/>
    <col min="8" max="8" width="11.7265625" customWidth="1"/>
    <col min="9" max="9" width="4.453125" bestFit="1" customWidth="1"/>
    <col min="10" max="10" width="36.81640625" bestFit="1" customWidth="1"/>
  </cols>
  <sheetData>
    <row r="1" spans="2:4" ht="26" x14ac:dyDescent="0.6">
      <c r="B1" s="33" t="s">
        <v>84</v>
      </c>
    </row>
    <row r="3" spans="2:4" x14ac:dyDescent="0.35">
      <c r="B3" s="2" t="s">
        <v>83</v>
      </c>
    </row>
    <row r="4" spans="2:4" ht="29" x14ac:dyDescent="0.35">
      <c r="B4" s="31" t="s">
        <v>81</v>
      </c>
    </row>
    <row r="5" spans="2:4" ht="29" x14ac:dyDescent="0.35">
      <c r="B5" s="31" t="s">
        <v>82</v>
      </c>
    </row>
    <row r="6" spans="2:4" x14ac:dyDescent="0.35">
      <c r="B6" s="32" t="s">
        <v>0</v>
      </c>
    </row>
    <row r="8" spans="2:4" x14ac:dyDescent="0.35">
      <c r="B8" s="2" t="s">
        <v>85</v>
      </c>
    </row>
    <row r="9" spans="2:4" x14ac:dyDescent="0.35">
      <c r="B9" s="32" t="s">
        <v>1</v>
      </c>
    </row>
    <row r="10" spans="2:4" x14ac:dyDescent="0.35">
      <c r="B10" s="32" t="s">
        <v>2</v>
      </c>
    </row>
    <row r="11" spans="2:4" x14ac:dyDescent="0.35">
      <c r="B11" s="32" t="s">
        <v>3</v>
      </c>
    </row>
    <row r="12" spans="2:4" x14ac:dyDescent="0.35">
      <c r="B12" s="32" t="s">
        <v>4</v>
      </c>
    </row>
    <row r="13" spans="2:4" x14ac:dyDescent="0.35">
      <c r="B13" s="32" t="s">
        <v>5</v>
      </c>
    </row>
    <row r="14" spans="2:4" x14ac:dyDescent="0.35">
      <c r="B14" s="32" t="s">
        <v>6</v>
      </c>
    </row>
    <row r="16" spans="2:4" x14ac:dyDescent="0.35">
      <c r="B16" s="2" t="s">
        <v>100</v>
      </c>
      <c r="C16" s="61" t="s">
        <v>58</v>
      </c>
      <c r="D16" s="61"/>
    </row>
    <row r="17" spans="2:4" x14ac:dyDescent="0.35">
      <c r="B17" s="32" t="s">
        <v>129</v>
      </c>
      <c r="C17" s="6" t="s">
        <v>15</v>
      </c>
      <c r="D17" s="17" t="s">
        <v>16</v>
      </c>
    </row>
    <row r="18" spans="2:4" x14ac:dyDescent="0.35">
      <c r="B18" s="32" t="s">
        <v>7</v>
      </c>
      <c r="C18" s="5">
        <v>100</v>
      </c>
      <c r="D18" s="18">
        <v>11.38</v>
      </c>
    </row>
    <row r="19" spans="2:4" x14ac:dyDescent="0.35">
      <c r="B19" s="32" t="s">
        <v>8</v>
      </c>
      <c r="C19" s="5">
        <v>200</v>
      </c>
      <c r="D19" s="18">
        <v>11.46</v>
      </c>
    </row>
    <row r="20" spans="2:4" x14ac:dyDescent="0.35">
      <c r="B20" s="32" t="s">
        <v>87</v>
      </c>
      <c r="C20" s="5">
        <v>300</v>
      </c>
      <c r="D20" s="18">
        <v>11.67</v>
      </c>
    </row>
    <row r="21" spans="2:4" x14ac:dyDescent="0.35">
      <c r="B21" s="34" t="s">
        <v>86</v>
      </c>
      <c r="C21" s="5">
        <v>400</v>
      </c>
      <c r="D21" s="18">
        <v>11.77</v>
      </c>
    </row>
    <row r="22" spans="2:4" x14ac:dyDescent="0.35">
      <c r="B22" s="32" t="s">
        <v>9</v>
      </c>
      <c r="C22" s="5">
        <v>500</v>
      </c>
      <c r="D22" s="18">
        <v>11.78</v>
      </c>
    </row>
    <row r="23" spans="2:4" x14ac:dyDescent="0.35">
      <c r="B23" s="34" t="s">
        <v>10</v>
      </c>
      <c r="C23" s="5">
        <v>600</v>
      </c>
      <c r="D23" s="18">
        <v>11.77</v>
      </c>
    </row>
    <row r="24" spans="2:4" x14ac:dyDescent="0.35">
      <c r="B24" s="32" t="s">
        <v>11</v>
      </c>
      <c r="C24" s="5">
        <v>700</v>
      </c>
      <c r="D24" s="18">
        <v>11.77</v>
      </c>
    </row>
    <row r="25" spans="2:4" x14ac:dyDescent="0.35">
      <c r="B25" s="34" t="s">
        <v>12</v>
      </c>
      <c r="C25" s="5">
        <v>800</v>
      </c>
      <c r="D25" s="18">
        <v>11.78</v>
      </c>
    </row>
    <row r="26" spans="2:4" x14ac:dyDescent="0.35">
      <c r="B26" s="32" t="s">
        <v>13</v>
      </c>
      <c r="C26" s="5">
        <v>900</v>
      </c>
      <c r="D26" s="18">
        <v>11.83</v>
      </c>
    </row>
    <row r="27" spans="2:4" x14ac:dyDescent="0.35">
      <c r="C27" s="5">
        <v>1000</v>
      </c>
      <c r="D27" s="18">
        <v>11.94</v>
      </c>
    </row>
    <row r="28" spans="2:4" x14ac:dyDescent="0.35">
      <c r="B28" s="2" t="s">
        <v>14</v>
      </c>
      <c r="C28" s="5">
        <v>1100</v>
      </c>
      <c r="D28" s="18">
        <v>11.98</v>
      </c>
    </row>
    <row r="29" spans="2:4" x14ac:dyDescent="0.35">
      <c r="B29" s="35" t="s">
        <v>88</v>
      </c>
      <c r="C29" s="5">
        <v>1200</v>
      </c>
      <c r="D29" s="18">
        <v>12.02</v>
      </c>
    </row>
    <row r="30" spans="2:4" x14ac:dyDescent="0.35">
      <c r="B30" s="35" t="s">
        <v>89</v>
      </c>
      <c r="C30" s="5">
        <v>1300</v>
      </c>
      <c r="D30" s="18">
        <v>12.11</v>
      </c>
    </row>
    <row r="31" spans="2:4" x14ac:dyDescent="0.35">
      <c r="B31" s="35" t="s">
        <v>90</v>
      </c>
      <c r="C31" s="5">
        <v>1400</v>
      </c>
      <c r="D31" s="18">
        <v>12.15</v>
      </c>
    </row>
    <row r="32" spans="2:4" x14ac:dyDescent="0.35">
      <c r="B32" s="35" t="s">
        <v>91</v>
      </c>
      <c r="C32" s="5">
        <v>1500</v>
      </c>
      <c r="D32" s="18">
        <v>12.2</v>
      </c>
    </row>
    <row r="33" spans="2:4" x14ac:dyDescent="0.35">
      <c r="B33" s="32" t="s">
        <v>93</v>
      </c>
      <c r="C33" s="5">
        <v>1600</v>
      </c>
      <c r="D33" s="18">
        <v>12.24</v>
      </c>
    </row>
    <row r="34" spans="2:4" x14ac:dyDescent="0.35">
      <c r="B34" s="32" t="s">
        <v>92</v>
      </c>
    </row>
    <row r="35" spans="2:4" x14ac:dyDescent="0.35">
      <c r="B35" s="32" t="s">
        <v>96</v>
      </c>
    </row>
    <row r="36" spans="2:4" x14ac:dyDescent="0.35">
      <c r="B36" s="32" t="s">
        <v>95</v>
      </c>
    </row>
    <row r="37" spans="2:4" x14ac:dyDescent="0.35">
      <c r="B37" s="32" t="s">
        <v>94</v>
      </c>
    </row>
    <row r="38" spans="2:4" x14ac:dyDescent="0.35">
      <c r="B38" s="32" t="s">
        <v>97</v>
      </c>
    </row>
    <row r="39" spans="2:4" x14ac:dyDescent="0.35">
      <c r="B39" s="32" t="s">
        <v>98</v>
      </c>
    </row>
    <row r="41" spans="2:4" x14ac:dyDescent="0.35">
      <c r="B41" s="2" t="s">
        <v>101</v>
      </c>
    </row>
    <row r="42" spans="2:4" x14ac:dyDescent="0.35">
      <c r="B42" t="s">
        <v>99</v>
      </c>
    </row>
    <row r="43" spans="2:4" x14ac:dyDescent="0.35">
      <c r="B43" t="s">
        <v>102</v>
      </c>
    </row>
    <row r="44" spans="2:4" x14ac:dyDescent="0.35">
      <c r="B44" t="s">
        <v>103</v>
      </c>
    </row>
    <row r="45" spans="2:4" x14ac:dyDescent="0.35">
      <c r="B45" t="s">
        <v>104</v>
      </c>
    </row>
    <row r="47" spans="2:4" x14ac:dyDescent="0.35">
      <c r="B47" s="2" t="s">
        <v>130</v>
      </c>
    </row>
    <row r="48" spans="2:4" x14ac:dyDescent="0.35">
      <c r="B48" s="36" t="s">
        <v>22</v>
      </c>
    </row>
    <row r="49" spans="2:11" x14ac:dyDescent="0.35">
      <c r="B49" s="36" t="s">
        <v>25</v>
      </c>
    </row>
    <row r="51" spans="2:11" x14ac:dyDescent="0.35">
      <c r="B51" s="37" t="s">
        <v>105</v>
      </c>
      <c r="C51" s="38"/>
      <c r="D51" s="50"/>
      <c r="E51" s="38"/>
      <c r="F51" s="38"/>
      <c r="G51" s="38"/>
      <c r="H51" s="38"/>
      <c r="I51" s="38"/>
      <c r="J51" s="38"/>
      <c r="K51" s="39"/>
    </row>
    <row r="52" spans="2:11" ht="29" x14ac:dyDescent="0.35">
      <c r="B52" s="40" t="s">
        <v>106</v>
      </c>
      <c r="K52" s="41"/>
    </row>
    <row r="53" spans="2:11" x14ac:dyDescent="0.35">
      <c r="B53" s="42" t="s">
        <v>113</v>
      </c>
      <c r="K53" s="41"/>
    </row>
    <row r="54" spans="2:11" x14ac:dyDescent="0.35">
      <c r="B54" s="42" t="s">
        <v>114</v>
      </c>
      <c r="K54" s="41"/>
    </row>
    <row r="55" spans="2:11" x14ac:dyDescent="0.35">
      <c r="B55" s="42" t="s">
        <v>115</v>
      </c>
      <c r="C55" s="62" t="s">
        <v>118</v>
      </c>
      <c r="D55" s="62"/>
      <c r="E55" s="62"/>
      <c r="G55" s="60" t="s">
        <v>17</v>
      </c>
      <c r="H55" s="60"/>
      <c r="I55" s="60"/>
      <c r="J55" s="60"/>
      <c r="K55" s="41"/>
    </row>
    <row r="56" spans="2:11" x14ac:dyDescent="0.35">
      <c r="B56" s="43" t="s">
        <v>116</v>
      </c>
      <c r="C56" s="3" t="s">
        <v>42</v>
      </c>
      <c r="D56" s="18">
        <v>1000</v>
      </c>
      <c r="E56" s="3" t="s">
        <v>111</v>
      </c>
      <c r="G56" s="3" t="s">
        <v>18</v>
      </c>
      <c r="H56" s="18">
        <f>20.8*10^-6</f>
        <v>2.0800000000000001E-5</v>
      </c>
      <c r="I56" s="3" t="s">
        <v>109</v>
      </c>
      <c r="J56" s="3" t="s">
        <v>19</v>
      </c>
      <c r="K56" s="41"/>
    </row>
    <row r="57" spans="2:11" x14ac:dyDescent="0.35">
      <c r="B57" s="43" t="s">
        <v>117</v>
      </c>
      <c r="C57" s="3" t="s">
        <v>44</v>
      </c>
      <c r="D57" s="18">
        <v>1100</v>
      </c>
      <c r="E57" s="3" t="s">
        <v>111</v>
      </c>
      <c r="G57" s="3" t="s">
        <v>20</v>
      </c>
      <c r="H57" s="18">
        <v>0.40500000000000003</v>
      </c>
      <c r="I57" s="3" t="s">
        <v>112</v>
      </c>
      <c r="J57" s="3" t="s">
        <v>21</v>
      </c>
      <c r="K57" s="41"/>
    </row>
    <row r="58" spans="2:11" x14ac:dyDescent="0.35">
      <c r="B58" s="44"/>
      <c r="C58" s="3" t="s">
        <v>46</v>
      </c>
      <c r="D58" s="18">
        <v>11.94</v>
      </c>
      <c r="E58" s="3" t="s">
        <v>119</v>
      </c>
      <c r="G58" s="3" t="s">
        <v>23</v>
      </c>
      <c r="H58" s="63">
        <v>0.15</v>
      </c>
      <c r="I58" s="3" t="s">
        <v>112</v>
      </c>
      <c r="J58" s="3" t="s">
        <v>135</v>
      </c>
      <c r="K58" s="41"/>
    </row>
    <row r="59" spans="2:11" x14ac:dyDescent="0.35">
      <c r="B59" s="45" t="s">
        <v>41</v>
      </c>
      <c r="C59" s="3" t="s">
        <v>47</v>
      </c>
      <c r="D59" s="18">
        <v>11.98</v>
      </c>
      <c r="E59" s="3" t="s">
        <v>119</v>
      </c>
      <c r="G59" s="3" t="s">
        <v>26</v>
      </c>
      <c r="H59" s="18">
        <v>1085</v>
      </c>
      <c r="I59" s="3" t="s">
        <v>110</v>
      </c>
      <c r="J59" s="3" t="s">
        <v>27</v>
      </c>
      <c r="K59" s="41"/>
    </row>
    <row r="60" spans="2:11" x14ac:dyDescent="0.35">
      <c r="B60" s="45" t="s">
        <v>43</v>
      </c>
      <c r="C60" s="3" t="s">
        <v>48</v>
      </c>
      <c r="D60" s="29">
        <f>(D59-D58)/(D57-D56)</f>
        <v>4.0000000000000923E-4</v>
      </c>
      <c r="E60" s="3"/>
      <c r="G60" s="3" t="s">
        <v>28</v>
      </c>
      <c r="H60" s="21">
        <f>D61</f>
        <v>1.1973999999999999E-5</v>
      </c>
      <c r="I60" s="3" t="s">
        <v>76</v>
      </c>
      <c r="J60" s="3" t="s">
        <v>29</v>
      </c>
      <c r="K60" s="41"/>
    </row>
    <row r="61" spans="2:11" x14ac:dyDescent="0.35">
      <c r="B61" s="45" t="s">
        <v>45</v>
      </c>
      <c r="C61" s="4" t="s">
        <v>28</v>
      </c>
      <c r="D61" s="21">
        <f>(D59-D60*(D57-H59))*10^-6</f>
        <v>1.1973999999999999E-5</v>
      </c>
      <c r="E61" s="3" t="s">
        <v>109</v>
      </c>
      <c r="G61" s="3" t="s">
        <v>30</v>
      </c>
      <c r="H61" s="23">
        <f>H57*(1+H60*(H59-20))</f>
        <v>0.41016468555000002</v>
      </c>
      <c r="I61" s="3" t="s">
        <v>112</v>
      </c>
      <c r="J61" s="3" t="s">
        <v>31</v>
      </c>
      <c r="K61" s="41"/>
    </row>
    <row r="62" spans="2:11" x14ac:dyDescent="0.35">
      <c r="B62" s="44"/>
      <c r="G62" s="3" t="s">
        <v>32</v>
      </c>
      <c r="H62" s="22">
        <f>H61</f>
        <v>0.41016468555000002</v>
      </c>
      <c r="I62" s="3" t="s">
        <v>112</v>
      </c>
      <c r="J62" s="3" t="s">
        <v>33</v>
      </c>
      <c r="K62" s="41"/>
    </row>
    <row r="63" spans="2:11" x14ac:dyDescent="0.35">
      <c r="B63" s="44" t="s">
        <v>121</v>
      </c>
      <c r="G63" s="3" t="s">
        <v>34</v>
      </c>
      <c r="H63" s="23">
        <f>H58*(1+H60*(H59-20))</f>
        <v>0.1519128465</v>
      </c>
      <c r="I63" s="3" t="s">
        <v>112</v>
      </c>
      <c r="J63" s="3" t="s">
        <v>136</v>
      </c>
      <c r="K63" s="41"/>
    </row>
    <row r="64" spans="2:11" x14ac:dyDescent="0.35">
      <c r="B64" s="44"/>
      <c r="G64" s="3" t="s">
        <v>36</v>
      </c>
      <c r="H64" s="22">
        <f>H63</f>
        <v>0.1519128465</v>
      </c>
      <c r="I64" s="3" t="s">
        <v>112</v>
      </c>
      <c r="J64" s="3" t="s">
        <v>37</v>
      </c>
      <c r="K64" s="41"/>
    </row>
    <row r="65" spans="2:13" x14ac:dyDescent="0.35">
      <c r="B65" s="45" t="s">
        <v>49</v>
      </c>
      <c r="G65" s="12"/>
      <c r="H65" s="26"/>
      <c r="I65" s="25"/>
      <c r="J65" s="56"/>
      <c r="K65" s="41"/>
    </row>
    <row r="66" spans="2:13" x14ac:dyDescent="0.35">
      <c r="B66" s="45" t="s">
        <v>50</v>
      </c>
      <c r="G66" s="13" t="s">
        <v>38</v>
      </c>
      <c r="H66" s="24">
        <f>H62/(1+H56*(H59-20))</f>
        <v>0.40127562784204313</v>
      </c>
      <c r="I66" s="3" t="s">
        <v>112</v>
      </c>
      <c r="J66" s="4" t="s">
        <v>39</v>
      </c>
      <c r="K66" s="46"/>
      <c r="L66" s="2"/>
      <c r="M66" s="2"/>
    </row>
    <row r="67" spans="2:13" x14ac:dyDescent="0.35">
      <c r="B67" s="45" t="s">
        <v>51</v>
      </c>
      <c r="G67" s="58"/>
      <c r="H67" s="28"/>
      <c r="I67" s="25"/>
      <c r="J67" s="57"/>
      <c r="K67" s="46"/>
      <c r="L67" s="2"/>
      <c r="M67" s="2"/>
    </row>
    <row r="68" spans="2:13" x14ac:dyDescent="0.35">
      <c r="B68" s="44"/>
      <c r="G68" s="14" t="s">
        <v>40</v>
      </c>
      <c r="H68" s="24">
        <f>H64/(1+H56*(H59-20))</f>
        <v>0.14862060290446041</v>
      </c>
      <c r="I68" s="3" t="s">
        <v>112</v>
      </c>
      <c r="J68" s="4" t="s">
        <v>78</v>
      </c>
      <c r="K68" s="46"/>
      <c r="L68" s="2"/>
      <c r="M68" s="2"/>
    </row>
    <row r="69" spans="2:13" ht="29" x14ac:dyDescent="0.35">
      <c r="B69" s="59" t="s">
        <v>127</v>
      </c>
      <c r="C69" s="47"/>
      <c r="D69" s="51"/>
      <c r="E69" s="47"/>
      <c r="F69" s="47"/>
      <c r="G69" s="47"/>
      <c r="H69" s="47"/>
      <c r="I69" s="47"/>
      <c r="J69" s="47"/>
      <c r="K69" s="48"/>
    </row>
    <row r="72" spans="2:13" x14ac:dyDescent="0.35">
      <c r="B72" s="55" t="s">
        <v>107</v>
      </c>
      <c r="C72" s="38"/>
      <c r="D72" s="50"/>
      <c r="E72" s="38"/>
      <c r="F72" s="38"/>
      <c r="G72" s="38"/>
      <c r="H72" s="38"/>
      <c r="I72" s="38"/>
      <c r="J72" s="38"/>
      <c r="K72" s="39"/>
    </row>
    <row r="73" spans="2:13" ht="29" x14ac:dyDescent="0.35">
      <c r="B73" s="40" t="s">
        <v>108</v>
      </c>
      <c r="K73" s="41"/>
    </row>
    <row r="74" spans="2:13" x14ac:dyDescent="0.35">
      <c r="B74" s="42" t="s">
        <v>53</v>
      </c>
      <c r="C74" s="62" t="s">
        <v>120</v>
      </c>
      <c r="D74" s="62"/>
      <c r="E74" s="62"/>
      <c r="G74" s="61" t="s">
        <v>52</v>
      </c>
      <c r="H74" s="61"/>
      <c r="I74" s="61"/>
      <c r="J74" s="61"/>
      <c r="K74" s="41"/>
    </row>
    <row r="75" spans="2:13" x14ac:dyDescent="0.35">
      <c r="B75" s="42" t="s">
        <v>122</v>
      </c>
      <c r="C75" s="3" t="s">
        <v>42</v>
      </c>
      <c r="D75" s="18">
        <v>1500</v>
      </c>
      <c r="E75" s="3" t="s">
        <v>111</v>
      </c>
      <c r="G75" s="3" t="s">
        <v>18</v>
      </c>
      <c r="H75" s="3">
        <f>20*10^-6</f>
        <v>1.9999999999999998E-5</v>
      </c>
      <c r="I75" s="3" t="s">
        <v>109</v>
      </c>
      <c r="J75" s="3" t="s">
        <v>19</v>
      </c>
      <c r="K75" s="41"/>
    </row>
    <row r="76" spans="2:13" x14ac:dyDescent="0.35">
      <c r="B76" s="42" t="s">
        <v>124</v>
      </c>
      <c r="C76" s="3" t="s">
        <v>44</v>
      </c>
      <c r="D76" s="18">
        <v>1600</v>
      </c>
      <c r="E76" s="3" t="s">
        <v>111</v>
      </c>
      <c r="G76" s="3" t="s">
        <v>20</v>
      </c>
      <c r="H76" s="3">
        <v>0.40699999999999997</v>
      </c>
      <c r="I76" s="3" t="s">
        <v>112</v>
      </c>
      <c r="J76" s="3" t="s">
        <v>21</v>
      </c>
      <c r="K76" s="41"/>
    </row>
    <row r="77" spans="2:13" x14ac:dyDescent="0.35">
      <c r="B77" s="45" t="s">
        <v>125</v>
      </c>
      <c r="C77" s="3" t="s">
        <v>46</v>
      </c>
      <c r="D77" s="18">
        <v>12.2</v>
      </c>
      <c r="E77" s="3" t="s">
        <v>119</v>
      </c>
      <c r="G77" s="3" t="s">
        <v>23</v>
      </c>
      <c r="H77" s="3">
        <v>6.1499999999999999E-2</v>
      </c>
      <c r="I77" s="3" t="s">
        <v>112</v>
      </c>
      <c r="J77" s="3" t="s">
        <v>24</v>
      </c>
      <c r="K77" s="41"/>
    </row>
    <row r="78" spans="2:13" x14ac:dyDescent="0.35">
      <c r="B78" s="45" t="s">
        <v>126</v>
      </c>
      <c r="C78" s="3" t="s">
        <v>47</v>
      </c>
      <c r="D78" s="18">
        <v>12.24</v>
      </c>
      <c r="E78" s="3" t="s">
        <v>119</v>
      </c>
      <c r="G78" s="3" t="s">
        <v>26</v>
      </c>
      <c r="H78" s="3">
        <v>1535</v>
      </c>
      <c r="I78" s="3" t="s">
        <v>110</v>
      </c>
      <c r="J78" s="3" t="s">
        <v>27</v>
      </c>
      <c r="K78" s="41"/>
    </row>
    <row r="79" spans="2:13" x14ac:dyDescent="0.35">
      <c r="B79" s="44"/>
      <c r="C79" s="3" t="s">
        <v>48</v>
      </c>
      <c r="D79" s="29">
        <f>(D78-D77)/(D76-D75)</f>
        <v>4.0000000000000923E-4</v>
      </c>
      <c r="E79" s="3"/>
      <c r="G79" s="3" t="s">
        <v>28</v>
      </c>
      <c r="H79" s="52">
        <f>12.22*10^-6</f>
        <v>1.222E-5</v>
      </c>
      <c r="I79" s="3" t="s">
        <v>76</v>
      </c>
      <c r="J79" s="3" t="s">
        <v>29</v>
      </c>
      <c r="K79" s="41"/>
    </row>
    <row r="80" spans="2:13" x14ac:dyDescent="0.35">
      <c r="B80" s="45" t="s">
        <v>54</v>
      </c>
      <c r="C80" s="4" t="s">
        <v>28</v>
      </c>
      <c r="D80" s="49">
        <f>(D78-D79*(D76-H78))*10^-6</f>
        <v>1.2214E-5</v>
      </c>
      <c r="E80" s="3" t="s">
        <v>109</v>
      </c>
      <c r="G80" s="3" t="s">
        <v>30</v>
      </c>
      <c r="H80" s="53">
        <f>H76*(1+H79*(H78-20))</f>
        <v>0.41453491309999996</v>
      </c>
      <c r="I80" s="3" t="s">
        <v>112</v>
      </c>
      <c r="J80" s="3" t="s">
        <v>31</v>
      </c>
      <c r="K80" s="41"/>
    </row>
    <row r="81" spans="2:11" x14ac:dyDescent="0.35">
      <c r="B81" s="45" t="s">
        <v>43</v>
      </c>
      <c r="G81" s="3" t="s">
        <v>32</v>
      </c>
      <c r="H81" s="54">
        <f>H80</f>
        <v>0.41453491309999996</v>
      </c>
      <c r="I81" s="3" t="s">
        <v>112</v>
      </c>
      <c r="J81" s="3" t="s">
        <v>33</v>
      </c>
      <c r="K81" s="41"/>
    </row>
    <row r="82" spans="2:11" x14ac:dyDescent="0.35">
      <c r="B82" s="45" t="s">
        <v>55</v>
      </c>
      <c r="G82" s="3" t="s">
        <v>34</v>
      </c>
      <c r="H82" s="9">
        <f>H77*(1+H79*(H78-20))</f>
        <v>6.2638567950000001E-2</v>
      </c>
      <c r="I82" s="3" t="s">
        <v>112</v>
      </c>
      <c r="J82" s="3" t="s">
        <v>35</v>
      </c>
      <c r="K82" s="41"/>
    </row>
    <row r="83" spans="2:11" x14ac:dyDescent="0.35">
      <c r="B83" s="44"/>
      <c r="G83" s="3" t="s">
        <v>36</v>
      </c>
      <c r="H83" s="10">
        <f>H82</f>
        <v>6.2638567950000001E-2</v>
      </c>
      <c r="I83" s="3" t="s">
        <v>112</v>
      </c>
      <c r="J83" s="3" t="s">
        <v>37</v>
      </c>
      <c r="K83" s="41"/>
    </row>
    <row r="84" spans="2:11" x14ac:dyDescent="0.35">
      <c r="B84" s="44" t="s">
        <v>121</v>
      </c>
      <c r="G84" s="12"/>
      <c r="H84" s="25"/>
      <c r="I84" s="25"/>
      <c r="J84" s="56"/>
      <c r="K84" s="41"/>
    </row>
    <row r="85" spans="2:11" x14ac:dyDescent="0.35">
      <c r="B85" s="44"/>
      <c r="G85" s="7" t="s">
        <v>38</v>
      </c>
      <c r="H85" s="11">
        <f>H81/(1+H75*(H78-20))</f>
        <v>0.40234389313792096</v>
      </c>
      <c r="I85" s="3" t="s">
        <v>112</v>
      </c>
      <c r="J85" s="4" t="s">
        <v>39</v>
      </c>
      <c r="K85" s="41"/>
    </row>
    <row r="86" spans="2:11" x14ac:dyDescent="0.35">
      <c r="B86" s="45" t="s">
        <v>56</v>
      </c>
      <c r="G86" s="12"/>
      <c r="H86" s="25"/>
      <c r="I86" s="25"/>
      <c r="J86" s="57"/>
      <c r="K86" s="41"/>
    </row>
    <row r="87" spans="2:11" x14ac:dyDescent="0.35">
      <c r="B87" s="45" t="s">
        <v>50</v>
      </c>
      <c r="G87" s="8" t="s">
        <v>40</v>
      </c>
      <c r="H87" s="11">
        <f>H83/(1+H75*(H78-20))</f>
        <v>6.0796435940988061E-2</v>
      </c>
      <c r="I87" s="3" t="s">
        <v>112</v>
      </c>
      <c r="J87" s="4" t="s">
        <v>78</v>
      </c>
      <c r="K87" s="41"/>
    </row>
    <row r="88" spans="2:11" x14ac:dyDescent="0.35">
      <c r="B88" s="45" t="s">
        <v>57</v>
      </c>
      <c r="K88" s="41"/>
    </row>
    <row r="89" spans="2:11" x14ac:dyDescent="0.35">
      <c r="B89" s="44"/>
      <c r="K89" s="41"/>
    </row>
    <row r="90" spans="2:11" ht="29" x14ac:dyDescent="0.35">
      <c r="B90" s="59" t="s">
        <v>128</v>
      </c>
      <c r="C90" s="47"/>
      <c r="D90" s="51"/>
      <c r="E90" s="47"/>
      <c r="F90" s="47"/>
      <c r="G90" s="47"/>
      <c r="H90" s="47"/>
      <c r="I90" s="47"/>
      <c r="J90" s="47"/>
      <c r="K90" s="48"/>
    </row>
    <row r="93" spans="2:11" x14ac:dyDescent="0.35">
      <c r="B93" s="1"/>
    </row>
  </sheetData>
  <mergeCells count="5">
    <mergeCell ref="C16:D16"/>
    <mergeCell ref="G74:J74"/>
    <mergeCell ref="G55:J55"/>
    <mergeCell ref="C55:E55"/>
    <mergeCell ref="C74:E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Size Calculation</vt:lpstr>
      <vt:lpstr>Explenations &amp; Examples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Apostolescu, Silviu</dc:creator>
  <cp:keywords/>
  <dc:description/>
  <cp:lastModifiedBy>Amichai Shdaimah</cp:lastModifiedBy>
  <cp:revision/>
  <dcterms:created xsi:type="dcterms:W3CDTF">2019-10-03T19:50:37Z</dcterms:created>
  <dcterms:modified xsi:type="dcterms:W3CDTF">2024-08-13T12:14:52Z</dcterms:modified>
  <cp:category/>
  <cp:contentStatus/>
</cp:coreProperties>
</file>